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420" activeTab="1"/>
  </bookViews>
  <sheets>
    <sheet name="Calculator with efficiency" sheetId="1" r:id="rId1"/>
    <sheet name="Calculator with machine cos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WIN2000</author>
  </authors>
  <commentList>
    <comment ref="C6" authorId="0">
      <text>
        <r>
          <rPr>
            <b/>
            <sz val="8"/>
            <rFont val="Tahoma"/>
            <family val="0"/>
          </rPr>
          <t xml:space="preserve">Please fill in the white fields.
</t>
        </r>
      </text>
    </comment>
    <comment ref="E15" authorId="0">
      <text>
        <r>
          <rPr>
            <b/>
            <sz val="8"/>
            <rFont val="Tahoma"/>
            <family val="0"/>
          </rPr>
          <t>These values are avarage for a PIC system for preforms up to 150 mm height.</t>
        </r>
      </text>
    </comment>
  </commentList>
</comments>
</file>

<file path=xl/comments2.xml><?xml version="1.0" encoding="utf-8"?>
<comments xmlns="http://schemas.openxmlformats.org/spreadsheetml/2006/main">
  <authors>
    <author>WIN2000</author>
  </authors>
  <commentList>
    <comment ref="C6" authorId="0">
      <text>
        <r>
          <rPr>
            <b/>
            <sz val="8"/>
            <rFont val="Tahoma"/>
            <family val="0"/>
          </rPr>
          <t xml:space="preserve">Please fill in the white fields.
</t>
        </r>
      </text>
    </comment>
    <comment ref="E17" authorId="0">
      <text>
        <r>
          <rPr>
            <b/>
            <sz val="8"/>
            <rFont val="Tahoma"/>
            <family val="0"/>
          </rPr>
          <t>These values are avarage for a PIC system for preforms up to 150 mm height.</t>
        </r>
      </text>
    </comment>
  </commentList>
</comments>
</file>

<file path=xl/sharedStrings.xml><?xml version="1.0" encoding="utf-8"?>
<sst xmlns="http://schemas.openxmlformats.org/spreadsheetml/2006/main" count="102" uniqueCount="48">
  <si>
    <t>€</t>
  </si>
  <si>
    <t>€/m³</t>
  </si>
  <si>
    <t>€/l</t>
  </si>
  <si>
    <t>t</t>
  </si>
  <si>
    <t>€/h</t>
  </si>
  <si>
    <t>ml/h</t>
  </si>
  <si>
    <t>Nl/h</t>
  </si>
  <si>
    <t>%</t>
  </si>
  <si>
    <t>bph</t>
  </si>
  <si>
    <t>€/b</t>
  </si>
  <si>
    <t>Amortisation calculator for PIC technology</t>
  </si>
  <si>
    <t>Nominal output of the line (bph)</t>
  </si>
  <si>
    <t>Aktual efficiency of the line</t>
  </si>
  <si>
    <t>Profit or gross margin per bottle</t>
  </si>
  <si>
    <t>Working hours per working day</t>
  </si>
  <si>
    <t>Working days per year</t>
  </si>
  <si>
    <t>Actual Profit or gross margin per year</t>
  </si>
  <si>
    <t>h/d</t>
  </si>
  <si>
    <t>d/y</t>
  </si>
  <si>
    <t>€/y</t>
  </si>
  <si>
    <t>Other parameters:</t>
  </si>
  <si>
    <t>Cost of the PIC system</t>
  </si>
  <si>
    <t>Compressed air consumption per hour</t>
  </si>
  <si>
    <t>Fluid consumption per hour</t>
  </si>
  <si>
    <t>Costs of compressed air</t>
  </si>
  <si>
    <t xml:space="preserve">Costs of fluid </t>
  </si>
  <si>
    <t xml:space="preserve">Operating costs </t>
  </si>
  <si>
    <t>Compressed air costs per hour</t>
  </si>
  <si>
    <r>
      <t xml:space="preserve">Fluid </t>
    </r>
    <r>
      <rPr>
        <sz val="12"/>
        <rFont val="Arial"/>
        <family val="2"/>
      </rPr>
      <t>costs per hour</t>
    </r>
  </si>
  <si>
    <t>Operating costs per hour</t>
  </si>
  <si>
    <t>Operating costs per year</t>
  </si>
  <si>
    <t>Increase of the profit / gross margin after deducting the PIC operating costs</t>
  </si>
  <si>
    <t>when efficiency increases about 1 % point</t>
  </si>
  <si>
    <t>when efficiency increases about 5 % points</t>
  </si>
  <si>
    <t>when efficiency increases about 10 % points</t>
  </si>
  <si>
    <t>Amortisation of the PIC system in working days</t>
  </si>
  <si>
    <t>Input:</t>
  </si>
  <si>
    <t>Value</t>
  </si>
  <si>
    <t>Unit</t>
  </si>
  <si>
    <t>Actual output of the line (bph)</t>
  </si>
  <si>
    <t>Downtime hours / day due to stoppages</t>
  </si>
  <si>
    <t>Cost per working hour for personal</t>
  </si>
  <si>
    <t>Cost per machine downtime hour</t>
  </si>
  <si>
    <t>Actual costs for downtimes per year</t>
  </si>
  <si>
    <t>Net saving per year</t>
  </si>
  <si>
    <t>if downtime reduced by 50%</t>
  </si>
  <si>
    <t>if downtime reduced by 75%</t>
  </si>
  <si>
    <t>if downtime reduced by 100%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</si>
</sst>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-* #,##0.0\ _€_-;\-* #,##0.0\ _€_-;_-* &quot;-&quot;??\ _€_-;_-@_-"/>
    <numFmt numFmtId="170" formatCode="_-* #,##0\ _€_-;\-* #,##0\ _€_-;_-* &quot;-&quot;??\ _€_-;_-@_-"/>
    <numFmt numFmtId="171" formatCode="_-* #,##0.000\ _€_-;\-* #,##0.000\ _€_-;_-* &quot;-&quot;??\ _€_-;_-@_-"/>
  </numFmts>
  <fonts count="4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Tahoma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0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43" fontId="2" fillId="33" borderId="0" xfId="47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3" fontId="2" fillId="33" borderId="13" xfId="47" applyFont="1" applyFill="1" applyBorder="1" applyAlignment="1">
      <alignment/>
    </xf>
    <xf numFmtId="0" fontId="2" fillId="33" borderId="14" xfId="0" applyFont="1" applyFill="1" applyBorder="1" applyAlignment="1">
      <alignment/>
    </xf>
    <xf numFmtId="43" fontId="2" fillId="33" borderId="15" xfId="47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3" fontId="3" fillId="33" borderId="0" xfId="47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43" fontId="3" fillId="33" borderId="13" xfId="47" applyFont="1" applyFill="1" applyBorder="1" applyAlignment="1">
      <alignment/>
    </xf>
    <xf numFmtId="0" fontId="3" fillId="33" borderId="14" xfId="0" applyFont="1" applyFill="1" applyBorder="1" applyAlignment="1">
      <alignment/>
    </xf>
    <xf numFmtId="43" fontId="2" fillId="33" borderId="0" xfId="47" applyFont="1" applyFill="1" applyBorder="1" applyAlignment="1" applyProtection="1">
      <alignment/>
      <protection hidden="1"/>
    </xf>
    <xf numFmtId="43" fontId="2" fillId="33" borderId="0" xfId="47" applyFont="1" applyFill="1" applyBorder="1" applyAlignment="1" applyProtection="1">
      <alignment/>
      <protection locked="0"/>
    </xf>
    <xf numFmtId="0" fontId="2" fillId="34" borderId="0" xfId="47" applyNumberFormat="1" applyFont="1" applyFill="1" applyBorder="1" applyAlignment="1" applyProtection="1">
      <alignment horizontal="center"/>
      <protection locked="0"/>
    </xf>
    <xf numFmtId="2" fontId="2" fillId="34" borderId="0" xfId="47" applyNumberFormat="1" applyFont="1" applyFill="1" applyBorder="1" applyAlignment="1" applyProtection="1">
      <alignment horizontal="left" indent="4"/>
      <protection locked="0"/>
    </xf>
    <xf numFmtId="43" fontId="3" fillId="33" borderId="0" xfId="47" applyFont="1" applyFill="1" applyBorder="1" applyAlignment="1">
      <alignment/>
    </xf>
    <xf numFmtId="0" fontId="3" fillId="33" borderId="11" xfId="0" applyFont="1" applyFill="1" applyBorder="1" applyAlignment="1">
      <alignment/>
    </xf>
    <xf numFmtId="170" fontId="2" fillId="33" borderId="0" xfId="47" applyNumberFormat="1" applyFont="1" applyFill="1" applyBorder="1" applyAlignment="1">
      <alignment/>
    </xf>
    <xf numFmtId="0" fontId="2" fillId="34" borderId="0" xfId="47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7" fillId="34" borderId="0" xfId="0" applyFont="1" applyFill="1" applyAlignment="1">
      <alignment/>
    </xf>
    <xf numFmtId="1" fontId="2" fillId="34" borderId="0" xfId="47" applyNumberFormat="1" applyFont="1" applyFill="1" applyBorder="1" applyAlignment="1" applyProtection="1">
      <alignment horizontal="left" indent="4"/>
      <protection locked="0"/>
    </xf>
    <xf numFmtId="0" fontId="2" fillId="34" borderId="15" xfId="47" applyNumberFormat="1" applyFont="1" applyFill="1" applyBorder="1" applyAlignment="1" applyProtection="1">
      <alignment horizontal="center"/>
      <protection/>
    </xf>
    <xf numFmtId="0" fontId="2" fillId="34" borderId="15" xfId="47" applyNumberFormat="1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indent="1"/>
    </xf>
    <xf numFmtId="0" fontId="5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/>
    </xf>
    <xf numFmtId="0" fontId="6" fillId="36" borderId="19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1800225</xdr:colOff>
      <xdr:row>0</xdr:row>
      <xdr:rowOff>123825</xdr:rowOff>
    </xdr:from>
    <xdr:to>
      <xdr:col>3</xdr:col>
      <xdr:colOff>38100</xdr:colOff>
      <xdr:row>0</xdr:row>
      <xdr:rowOff>666750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23825"/>
          <a:ext cx="1809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1800225</xdr:colOff>
      <xdr:row>0</xdr:row>
      <xdr:rowOff>123825</xdr:rowOff>
    </xdr:from>
    <xdr:to>
      <xdr:col>3</xdr:col>
      <xdr:colOff>38100</xdr:colOff>
      <xdr:row>0</xdr:row>
      <xdr:rowOff>666750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23825"/>
          <a:ext cx="1809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3.00390625" style="27" customWidth="1"/>
    <col min="2" max="2" width="52.421875" style="1" customWidth="1"/>
    <col min="3" max="3" width="1.1484375" style="1" customWidth="1"/>
    <col min="4" max="4" width="17.57421875" style="1" customWidth="1"/>
    <col min="5" max="5" width="11.57421875" style="1" bestFit="1" customWidth="1"/>
    <col min="6" max="6" width="11.421875" style="27" customWidth="1"/>
    <col min="7" max="10" width="11.421875" style="26" customWidth="1"/>
    <col min="11" max="23" width="11.421875" style="27" customWidth="1"/>
    <col min="24" max="16384" width="11.421875" style="1" customWidth="1"/>
  </cols>
  <sheetData>
    <row r="1" spans="2:6" ht="63.75" customHeight="1" thickBot="1">
      <c r="B1" s="27"/>
      <c r="C1" s="27"/>
      <c r="D1" s="27"/>
      <c r="E1" s="27"/>
      <c r="F1" s="28"/>
    </row>
    <row r="2" spans="2:5" ht="16.5" thickBot="1">
      <c r="B2" s="41" t="s">
        <v>10</v>
      </c>
      <c r="C2" s="42"/>
      <c r="D2" s="42"/>
      <c r="E2" s="43"/>
    </row>
    <row r="3" ht="6" customHeight="1" thickBot="1">
      <c r="B3" s="25"/>
    </row>
    <row r="4" spans="2:5" ht="16.5" thickBot="1">
      <c r="B4" s="37" t="s">
        <v>36</v>
      </c>
      <c r="C4" s="38"/>
      <c r="D4" s="38" t="s">
        <v>37</v>
      </c>
      <c r="E4" s="39" t="s">
        <v>38</v>
      </c>
    </row>
    <row r="5" spans="2:5" ht="15">
      <c r="B5" s="33" t="s">
        <v>11</v>
      </c>
      <c r="C5" s="24"/>
      <c r="D5" s="19">
        <v>40000</v>
      </c>
      <c r="E5" s="4" t="s">
        <v>8</v>
      </c>
    </row>
    <row r="6" spans="2:5" ht="15">
      <c r="B6" s="33" t="s">
        <v>12</v>
      </c>
      <c r="C6" s="24"/>
      <c r="D6" s="29">
        <v>75</v>
      </c>
      <c r="E6" s="4" t="s">
        <v>7</v>
      </c>
    </row>
    <row r="7" spans="2:5" ht="15">
      <c r="B7" s="33" t="s">
        <v>13</v>
      </c>
      <c r="C7" s="24"/>
      <c r="D7" s="20">
        <v>0.01</v>
      </c>
      <c r="E7" s="4" t="s">
        <v>9</v>
      </c>
    </row>
    <row r="8" spans="2:5" ht="15">
      <c r="B8" s="33" t="s">
        <v>14</v>
      </c>
      <c r="C8" s="24"/>
      <c r="D8" s="19">
        <v>16</v>
      </c>
      <c r="E8" s="34" t="s">
        <v>17</v>
      </c>
    </row>
    <row r="9" spans="2:5" ht="15">
      <c r="B9" s="33" t="s">
        <v>15</v>
      </c>
      <c r="C9" s="30"/>
      <c r="D9" s="31">
        <v>260</v>
      </c>
      <c r="E9" s="35" t="s">
        <v>18</v>
      </c>
    </row>
    <row r="10" spans="2:5" ht="15">
      <c r="B10" s="33" t="s">
        <v>16</v>
      </c>
      <c r="C10" s="3"/>
      <c r="D10" s="3">
        <f>D5*D6/100*D7*D9*D8</f>
        <v>1248000</v>
      </c>
      <c r="E10" s="34" t="s">
        <v>19</v>
      </c>
    </row>
    <row r="11" spans="2:5" ht="15">
      <c r="B11" s="2"/>
      <c r="C11" s="3"/>
      <c r="D11" s="3"/>
      <c r="E11" s="4"/>
    </row>
    <row r="12" spans="2:5" ht="15">
      <c r="B12" s="36" t="s">
        <v>20</v>
      </c>
      <c r="C12" s="3"/>
      <c r="D12" s="3"/>
      <c r="E12" s="4"/>
    </row>
    <row r="13" spans="2:5" ht="15">
      <c r="B13" s="33" t="s">
        <v>21</v>
      </c>
      <c r="C13" s="18"/>
      <c r="D13" s="18">
        <v>5500</v>
      </c>
      <c r="E13" s="4" t="s">
        <v>0</v>
      </c>
    </row>
    <row r="14" spans="2:5" ht="15">
      <c r="B14" s="33" t="s">
        <v>22</v>
      </c>
      <c r="C14" s="17"/>
      <c r="D14" s="17">
        <v>200</v>
      </c>
      <c r="E14" s="4" t="s">
        <v>6</v>
      </c>
    </row>
    <row r="15" spans="2:5" ht="15">
      <c r="B15" s="33" t="s">
        <v>23</v>
      </c>
      <c r="C15" s="17"/>
      <c r="D15" s="17">
        <f>D5*0.0015+60</f>
        <v>120</v>
      </c>
      <c r="E15" s="4" t="s">
        <v>5</v>
      </c>
    </row>
    <row r="16" spans="2:5" ht="15">
      <c r="B16" s="33" t="s">
        <v>24</v>
      </c>
      <c r="C16" s="3"/>
      <c r="D16" s="3">
        <v>0.01</v>
      </c>
      <c r="E16" s="4" t="s">
        <v>1</v>
      </c>
    </row>
    <row r="17" spans="2:5" ht="15">
      <c r="B17" s="33" t="s">
        <v>25</v>
      </c>
      <c r="C17" s="3"/>
      <c r="D17" s="3">
        <v>22</v>
      </c>
      <c r="E17" s="4" t="s">
        <v>2</v>
      </c>
    </row>
    <row r="18" spans="2:5" ht="7.5" customHeight="1" thickBot="1">
      <c r="B18" s="5"/>
      <c r="C18" s="6"/>
      <c r="D18" s="6"/>
      <c r="E18" s="7"/>
    </row>
    <row r="19" spans="2:5" ht="7.5" customHeight="1">
      <c r="B19" s="2"/>
      <c r="C19" s="3"/>
      <c r="D19" s="3"/>
      <c r="E19" s="4"/>
    </row>
    <row r="20" spans="2:5" ht="15.75">
      <c r="B20" s="32" t="s">
        <v>26</v>
      </c>
      <c r="C20" s="3"/>
      <c r="D20" s="3"/>
      <c r="E20" s="4"/>
    </row>
    <row r="21" spans="2:5" ht="15">
      <c r="B21" s="33" t="s">
        <v>27</v>
      </c>
      <c r="C21" s="3"/>
      <c r="D21" s="3">
        <f>D16/1000*D14*60</f>
        <v>0.12</v>
      </c>
      <c r="E21" s="4" t="s">
        <v>4</v>
      </c>
    </row>
    <row r="22" spans="2:5" ht="15">
      <c r="B22" s="33" t="s">
        <v>28</v>
      </c>
      <c r="C22" s="8"/>
      <c r="D22" s="8">
        <f>D17/1000*D15</f>
        <v>2.6399999999999997</v>
      </c>
      <c r="E22" s="9" t="s">
        <v>4</v>
      </c>
    </row>
    <row r="23" spans="2:5" ht="15">
      <c r="B23" s="33" t="s">
        <v>29</v>
      </c>
      <c r="C23" s="3"/>
      <c r="D23" s="3">
        <f>D22+D21</f>
        <v>2.76</v>
      </c>
      <c r="E23" s="4" t="s">
        <v>4</v>
      </c>
    </row>
    <row r="24" spans="2:5" ht="15">
      <c r="B24" s="33" t="s">
        <v>30</v>
      </c>
      <c r="C24" s="3"/>
      <c r="D24" s="3">
        <f>D23*D9*D8</f>
        <v>11481.599999999999</v>
      </c>
      <c r="E24" s="34" t="s">
        <v>19</v>
      </c>
    </row>
    <row r="25" spans="2:5" ht="15.75">
      <c r="B25" s="10"/>
      <c r="C25" s="11"/>
      <c r="D25" s="11"/>
      <c r="E25" s="12"/>
    </row>
    <row r="26" spans="2:5" ht="15.75">
      <c r="B26" s="32" t="s">
        <v>31</v>
      </c>
      <c r="C26" s="3"/>
      <c r="D26" s="3"/>
      <c r="E26" s="4"/>
    </row>
    <row r="27" spans="2:5" ht="15">
      <c r="B27" s="33" t="s">
        <v>32</v>
      </c>
      <c r="C27" s="3"/>
      <c r="D27" s="3">
        <f>$D$10/($D$6)*($D$6+1)-$D$10-$D$24</f>
        <v>5158.4000000000015</v>
      </c>
      <c r="E27" s="34" t="s">
        <v>19</v>
      </c>
    </row>
    <row r="28" spans="2:5" ht="15">
      <c r="B28" s="33" t="s">
        <v>33</v>
      </c>
      <c r="C28" s="3"/>
      <c r="D28" s="3">
        <f>$D$10/($D$6)*($D$6+5)-$D$10-$D$24</f>
        <v>71718.4</v>
      </c>
      <c r="E28" s="34" t="s">
        <v>19</v>
      </c>
    </row>
    <row r="29" spans="2:5" ht="15">
      <c r="B29" s="33" t="s">
        <v>34</v>
      </c>
      <c r="C29" s="3"/>
      <c r="D29" s="3">
        <f>$D$10/($D$6)*($D$6+10)-$D$10-$D$24</f>
        <v>154918.4</v>
      </c>
      <c r="E29" s="34" t="s">
        <v>19</v>
      </c>
    </row>
    <row r="30" spans="2:5" ht="15.75">
      <c r="B30" s="13"/>
      <c r="C30" s="21"/>
      <c r="D30" s="21"/>
      <c r="E30" s="22"/>
    </row>
    <row r="31" spans="2:5" ht="8.25" customHeight="1" thickBot="1">
      <c r="B31" s="5"/>
      <c r="C31" s="15"/>
      <c r="D31" s="15"/>
      <c r="E31" s="16"/>
    </row>
    <row r="32" spans="2:5" ht="8.25" customHeight="1">
      <c r="B32" s="10"/>
      <c r="C32" s="11"/>
      <c r="D32" s="11"/>
      <c r="E32" s="12"/>
    </row>
    <row r="33" spans="2:5" ht="15.75">
      <c r="B33" s="32" t="s">
        <v>35</v>
      </c>
      <c r="C33" s="3"/>
      <c r="D33" s="3"/>
      <c r="E33" s="4"/>
    </row>
    <row r="34" spans="2:5" ht="15">
      <c r="B34" s="33" t="s">
        <v>32</v>
      </c>
      <c r="C34" s="3"/>
      <c r="D34" s="23">
        <f>$D$13/(D27/$D$9)</f>
        <v>277.2177419354838</v>
      </c>
      <c r="E34" s="34" t="s">
        <v>3</v>
      </c>
    </row>
    <row r="35" spans="2:5" ht="15">
      <c r="B35" s="33" t="s">
        <v>33</v>
      </c>
      <c r="C35" s="3"/>
      <c r="D35" s="23">
        <f>$D$13/(D28/$D$9)</f>
        <v>19.939095127610212</v>
      </c>
      <c r="E35" s="34" t="s">
        <v>3</v>
      </c>
    </row>
    <row r="36" spans="2:5" ht="15">
      <c r="B36" s="33" t="s">
        <v>34</v>
      </c>
      <c r="C36" s="3"/>
      <c r="D36" s="23">
        <f>$D$13/(D29/$D$9)</f>
        <v>9.230665950590762</v>
      </c>
      <c r="E36" s="34" t="s">
        <v>3</v>
      </c>
    </row>
    <row r="37" spans="2:5" ht="8.25" customHeight="1" thickBot="1">
      <c r="B37" s="14"/>
      <c r="C37" s="15"/>
      <c r="D37" s="15"/>
      <c r="E37" s="16"/>
    </row>
    <row r="38" spans="2:5" ht="15">
      <c r="B38" s="27"/>
      <c r="C38" s="27"/>
      <c r="D38" s="27"/>
      <c r="E38" s="27"/>
    </row>
    <row r="39" spans="2:5" ht="15">
      <c r="B39" s="27"/>
      <c r="C39" s="27"/>
      <c r="D39" s="27"/>
      <c r="E39" s="27"/>
    </row>
    <row r="40" spans="2:5" ht="15">
      <c r="B40" s="27"/>
      <c r="C40" s="27"/>
      <c r="D40" s="27"/>
      <c r="E40" s="27"/>
    </row>
    <row r="41" spans="2:5" ht="15">
      <c r="B41" s="27"/>
      <c r="C41" s="27"/>
      <c r="D41" s="27"/>
      <c r="E41" s="27"/>
    </row>
    <row r="42" spans="2:5" ht="15">
      <c r="B42" s="27"/>
      <c r="C42" s="27"/>
      <c r="D42" s="27"/>
      <c r="E42" s="27"/>
    </row>
    <row r="43" spans="2:5" ht="15">
      <c r="B43" s="27"/>
      <c r="C43" s="27"/>
      <c r="D43" s="27"/>
      <c r="E43" s="27"/>
    </row>
    <row r="44" spans="2:5" ht="15">
      <c r="B44" s="27"/>
      <c r="C44" s="27"/>
      <c r="D44" s="27"/>
      <c r="E44" s="27"/>
    </row>
    <row r="45" spans="2:5" ht="15">
      <c r="B45" s="27"/>
      <c r="C45" s="27"/>
      <c r="D45" s="27"/>
      <c r="E45" s="27"/>
    </row>
    <row r="46" spans="2:5" ht="15">
      <c r="B46" s="27"/>
      <c r="C46" s="27"/>
      <c r="D46" s="27"/>
      <c r="E46" s="27"/>
    </row>
    <row r="47" spans="2:5" ht="15">
      <c r="B47" s="27"/>
      <c r="C47" s="27"/>
      <c r="D47" s="27"/>
      <c r="E47" s="27"/>
    </row>
    <row r="48" spans="2:5" ht="15">
      <c r="B48" s="27"/>
      <c r="C48" s="27"/>
      <c r="D48" s="27"/>
      <c r="E48" s="27"/>
    </row>
    <row r="49" spans="2:5" ht="15">
      <c r="B49" s="27"/>
      <c r="C49" s="27"/>
      <c r="D49" s="27"/>
      <c r="E49" s="27"/>
    </row>
  </sheetData>
  <sheetProtection password="C43E" sheet="1" objects="1" scenarios="1" selectLockedCells="1"/>
  <mergeCells count="1">
    <mergeCell ref="B2:E2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9"/>
  <sheetViews>
    <sheetView tabSelected="1" zoomScalePageLayoutView="0" workbookViewId="0" topLeftCell="A1">
      <selection activeCell="D5" sqref="D5"/>
    </sheetView>
  </sheetViews>
  <sheetFormatPr defaultColWidth="11.421875" defaultRowHeight="12.75"/>
  <cols>
    <col min="1" max="1" width="3.00390625" style="27" customWidth="1"/>
    <col min="2" max="2" width="52.421875" style="1" customWidth="1"/>
    <col min="3" max="3" width="1.1484375" style="1" customWidth="1"/>
    <col min="4" max="4" width="16.7109375" style="1" customWidth="1"/>
    <col min="5" max="5" width="11.57421875" style="1" bestFit="1" customWidth="1"/>
    <col min="6" max="6" width="11.421875" style="27" customWidth="1"/>
    <col min="7" max="10" width="11.421875" style="26" customWidth="1"/>
    <col min="11" max="23" width="11.421875" style="27" customWidth="1"/>
    <col min="24" max="16384" width="11.421875" style="1" customWidth="1"/>
  </cols>
  <sheetData>
    <row r="1" spans="2:6" ht="63.75" customHeight="1" thickBot="1">
      <c r="B1" s="27"/>
      <c r="C1" s="27"/>
      <c r="D1" s="27"/>
      <c r="E1" s="27"/>
      <c r="F1" s="28"/>
    </row>
    <row r="2" spans="2:5" ht="16.5" thickBot="1">
      <c r="B2" s="41" t="s">
        <v>10</v>
      </c>
      <c r="C2" s="42"/>
      <c r="D2" s="42"/>
      <c r="E2" s="43"/>
    </row>
    <row r="3" ht="6" customHeight="1" thickBot="1">
      <c r="B3" s="25"/>
    </row>
    <row r="4" spans="2:5" ht="16.5" thickBot="1">
      <c r="B4" s="37" t="s">
        <v>36</v>
      </c>
      <c r="C4" s="38"/>
      <c r="D4" s="38" t="s">
        <v>37</v>
      </c>
      <c r="E4" s="39" t="s">
        <v>38</v>
      </c>
    </row>
    <row r="5" spans="2:5" ht="15">
      <c r="B5" s="33" t="s">
        <v>39</v>
      </c>
      <c r="C5" s="24"/>
      <c r="D5" s="19">
        <v>40000</v>
      </c>
      <c r="E5" s="4" t="s">
        <v>8</v>
      </c>
    </row>
    <row r="6" spans="2:5" ht="15">
      <c r="B6" s="33" t="s">
        <v>40</v>
      </c>
      <c r="C6" s="24"/>
      <c r="D6" s="20">
        <v>1</v>
      </c>
      <c r="E6" s="34" t="s">
        <v>17</v>
      </c>
    </row>
    <row r="7" spans="2:5" ht="15">
      <c r="B7" s="40" t="s">
        <v>41</v>
      </c>
      <c r="C7" s="24"/>
      <c r="D7" s="20">
        <v>40</v>
      </c>
      <c r="E7" s="34" t="s">
        <v>17</v>
      </c>
    </row>
    <row r="8" spans="2:5" ht="15">
      <c r="B8" s="40" t="s">
        <v>42</v>
      </c>
      <c r="C8" s="24"/>
      <c r="D8" s="20">
        <v>100</v>
      </c>
      <c r="E8" s="4" t="s">
        <v>4</v>
      </c>
    </row>
    <row r="9" spans="2:5" ht="15">
      <c r="B9" s="33" t="s">
        <v>14</v>
      </c>
      <c r="C9" s="24"/>
      <c r="D9" s="19">
        <v>16</v>
      </c>
      <c r="E9" s="34" t="s">
        <v>17</v>
      </c>
    </row>
    <row r="10" spans="2:5" ht="15">
      <c r="B10" s="33" t="s">
        <v>15</v>
      </c>
      <c r="C10" s="30"/>
      <c r="D10" s="31">
        <v>260</v>
      </c>
      <c r="E10" s="35" t="s">
        <v>18</v>
      </c>
    </row>
    <row r="11" spans="2:5" ht="15">
      <c r="B11" s="33" t="s">
        <v>43</v>
      </c>
      <c r="C11" s="3"/>
      <c r="D11" s="3">
        <f>(D8+D7)*D6*D10</f>
        <v>36400</v>
      </c>
      <c r="E11" s="34" t="s">
        <v>19</v>
      </c>
    </row>
    <row r="12" spans="2:5" ht="15">
      <c r="B12" s="2"/>
      <c r="C12" s="3"/>
      <c r="D12" s="3"/>
      <c r="E12" s="4"/>
    </row>
    <row r="13" spans="2:5" ht="15">
      <c r="B13" s="2"/>
      <c r="C13" s="3"/>
      <c r="D13" s="3"/>
      <c r="E13" s="4"/>
    </row>
    <row r="14" spans="2:5" ht="15">
      <c r="B14" s="36" t="s">
        <v>20</v>
      </c>
      <c r="C14" s="3"/>
      <c r="D14" s="3"/>
      <c r="E14" s="4"/>
    </row>
    <row r="15" spans="2:5" ht="15">
      <c r="B15" s="33" t="s">
        <v>21</v>
      </c>
      <c r="C15" s="18"/>
      <c r="D15" s="18">
        <v>5500</v>
      </c>
      <c r="E15" s="4" t="s">
        <v>0</v>
      </c>
    </row>
    <row r="16" spans="2:5" ht="15">
      <c r="B16" s="33" t="s">
        <v>22</v>
      </c>
      <c r="C16" s="17"/>
      <c r="D16" s="17">
        <v>200</v>
      </c>
      <c r="E16" s="4" t="s">
        <v>6</v>
      </c>
    </row>
    <row r="17" spans="2:5" ht="15">
      <c r="B17" s="33" t="s">
        <v>23</v>
      </c>
      <c r="C17" s="17"/>
      <c r="D17" s="17">
        <f>D5*0.0015+60</f>
        <v>120</v>
      </c>
      <c r="E17" s="4" t="s">
        <v>5</v>
      </c>
    </row>
    <row r="18" spans="2:5" ht="15">
      <c r="B18" s="33" t="s">
        <v>24</v>
      </c>
      <c r="C18" s="3"/>
      <c r="D18" s="3">
        <v>0.01</v>
      </c>
      <c r="E18" s="4" t="s">
        <v>1</v>
      </c>
    </row>
    <row r="19" spans="2:5" ht="15">
      <c r="B19" s="33" t="s">
        <v>25</v>
      </c>
      <c r="C19" s="3"/>
      <c r="D19" s="3">
        <v>22</v>
      </c>
      <c r="E19" s="4" t="s">
        <v>2</v>
      </c>
    </row>
    <row r="20" spans="2:5" ht="7.5" customHeight="1" thickBot="1">
      <c r="B20" s="5"/>
      <c r="C20" s="6"/>
      <c r="D20" s="6"/>
      <c r="E20" s="7"/>
    </row>
    <row r="21" spans="2:5" ht="7.5" customHeight="1">
      <c r="B21" s="2"/>
      <c r="C21" s="3"/>
      <c r="D21" s="3"/>
      <c r="E21" s="4"/>
    </row>
    <row r="22" spans="2:5" ht="15.75">
      <c r="B22" s="32" t="s">
        <v>26</v>
      </c>
      <c r="C22" s="3"/>
      <c r="D22" s="3"/>
      <c r="E22" s="4"/>
    </row>
    <row r="23" spans="2:5" ht="15">
      <c r="B23" s="33" t="s">
        <v>27</v>
      </c>
      <c r="C23" s="3"/>
      <c r="D23" s="3">
        <f>D18/1000*D16*60</f>
        <v>0.12</v>
      </c>
      <c r="E23" s="4" t="s">
        <v>4</v>
      </c>
    </row>
    <row r="24" spans="2:5" ht="15">
      <c r="B24" s="33" t="s">
        <v>28</v>
      </c>
      <c r="C24" s="8"/>
      <c r="D24" s="8">
        <f>D19/1000*D17</f>
        <v>2.6399999999999997</v>
      </c>
      <c r="E24" s="9" t="s">
        <v>4</v>
      </c>
    </row>
    <row r="25" spans="2:5" ht="15">
      <c r="B25" s="33" t="s">
        <v>29</v>
      </c>
      <c r="C25" s="3"/>
      <c r="D25" s="3">
        <f>D24+D23</f>
        <v>2.76</v>
      </c>
      <c r="E25" s="4" t="s">
        <v>4</v>
      </c>
    </row>
    <row r="26" spans="2:5" ht="15">
      <c r="B26" s="33" t="s">
        <v>30</v>
      </c>
      <c r="C26" s="3"/>
      <c r="D26" s="3">
        <f>D25*D9*D10</f>
        <v>11481.599999999999</v>
      </c>
      <c r="E26" s="34" t="s">
        <v>19</v>
      </c>
    </row>
    <row r="27" spans="2:5" ht="15">
      <c r="B27" s="33"/>
      <c r="C27" s="3"/>
      <c r="D27" s="3"/>
      <c r="E27" s="34"/>
    </row>
    <row r="28" spans="2:5" ht="15.75">
      <c r="B28" s="32" t="s">
        <v>44</v>
      </c>
      <c r="C28" s="3"/>
      <c r="D28" s="3"/>
      <c r="E28" s="4"/>
    </row>
    <row r="29" spans="2:5" ht="15">
      <c r="B29" s="33" t="s">
        <v>45</v>
      </c>
      <c r="C29" s="3"/>
      <c r="D29" s="3">
        <f>$D$11*0.5-$D$26</f>
        <v>6718.4000000000015</v>
      </c>
      <c r="E29" s="34" t="s">
        <v>19</v>
      </c>
    </row>
    <row r="30" spans="2:5" ht="15">
      <c r="B30" s="33" t="s">
        <v>46</v>
      </c>
      <c r="C30" s="3"/>
      <c r="D30" s="3">
        <f>$D$11*0.75-$D$26</f>
        <v>15818.400000000001</v>
      </c>
      <c r="E30" s="34" t="s">
        <v>19</v>
      </c>
    </row>
    <row r="31" spans="2:5" ht="15">
      <c r="B31" s="33" t="s">
        <v>47</v>
      </c>
      <c r="C31" s="3"/>
      <c r="D31" s="3">
        <f>$D$11-$D$26</f>
        <v>24918.4</v>
      </c>
      <c r="E31" s="34" t="s">
        <v>19</v>
      </c>
    </row>
    <row r="32" spans="2:5" ht="15">
      <c r="B32" s="33"/>
      <c r="C32" s="3"/>
      <c r="D32" s="3"/>
      <c r="E32" s="4"/>
    </row>
    <row r="33" spans="2:5" ht="15.75">
      <c r="B33" s="32" t="s">
        <v>35</v>
      </c>
      <c r="C33" s="3"/>
      <c r="D33" s="3"/>
      <c r="E33" s="4"/>
    </row>
    <row r="34" spans="2:5" ht="15">
      <c r="B34" s="33" t="s">
        <v>45</v>
      </c>
      <c r="C34" s="3"/>
      <c r="D34" s="23">
        <f>$D$15/(D29/$D$10)</f>
        <v>212.84829721362223</v>
      </c>
      <c r="E34" s="34" t="s">
        <v>3</v>
      </c>
    </row>
    <row r="35" spans="2:5" ht="15">
      <c r="B35" s="33" t="s">
        <v>46</v>
      </c>
      <c r="C35" s="3"/>
      <c r="D35" s="23">
        <f>$D$15/(D30/$D$10)</f>
        <v>90.40105193951348</v>
      </c>
      <c r="E35" s="34" t="s">
        <v>3</v>
      </c>
    </row>
    <row r="36" spans="2:5" ht="15">
      <c r="B36" s="33" t="s">
        <v>47</v>
      </c>
      <c r="C36" s="3"/>
      <c r="D36" s="23">
        <f>$D$15/(D31/$D$10)</f>
        <v>57.38731218697829</v>
      </c>
      <c r="E36" s="34" t="s">
        <v>3</v>
      </c>
    </row>
    <row r="37" spans="2:5" ht="8.25" customHeight="1" thickBot="1">
      <c r="B37" s="14"/>
      <c r="C37" s="15"/>
      <c r="D37" s="15"/>
      <c r="E37" s="16"/>
    </row>
    <row r="38" spans="2:5" ht="15">
      <c r="B38" s="27"/>
      <c r="C38" s="27"/>
      <c r="D38" s="27"/>
      <c r="E38" s="27"/>
    </row>
    <row r="39" spans="2:5" ht="15">
      <c r="B39" s="27"/>
      <c r="C39" s="27"/>
      <c r="D39" s="27"/>
      <c r="E39" s="27"/>
    </row>
    <row r="40" spans="2:5" ht="15">
      <c r="B40" s="27"/>
      <c r="C40" s="27"/>
      <c r="D40" s="27"/>
      <c r="E40" s="27"/>
    </row>
    <row r="41" spans="2:5" ht="15">
      <c r="B41" s="27"/>
      <c r="C41" s="27"/>
      <c r="D41" s="27"/>
      <c r="E41" s="27"/>
    </row>
    <row r="42" spans="2:5" ht="15">
      <c r="B42" s="27"/>
      <c r="C42" s="27"/>
      <c r="D42" s="27"/>
      <c r="E42" s="27"/>
    </row>
    <row r="43" spans="2:5" ht="15">
      <c r="B43" s="27"/>
      <c r="C43" s="27"/>
      <c r="D43" s="27"/>
      <c r="E43" s="27"/>
    </row>
    <row r="44" spans="2:5" ht="15">
      <c r="B44" s="27"/>
      <c r="C44" s="27"/>
      <c r="D44" s="27"/>
      <c r="E44" s="27"/>
    </row>
    <row r="45" spans="2:5" ht="15">
      <c r="B45" s="27"/>
      <c r="C45" s="27"/>
      <c r="D45" s="27"/>
      <c r="E45" s="27"/>
    </row>
    <row r="46" spans="2:5" ht="15">
      <c r="B46" s="27"/>
      <c r="C46" s="27"/>
      <c r="D46" s="27"/>
      <c r="E46" s="27"/>
    </row>
    <row r="47" spans="2:5" ht="15">
      <c r="B47" s="27"/>
      <c r="C47" s="27"/>
      <c r="D47" s="27"/>
      <c r="E47" s="27"/>
    </row>
    <row r="48" spans="2:5" ht="15">
      <c r="B48" s="27"/>
      <c r="C48" s="27"/>
      <c r="D48" s="27"/>
      <c r="E48" s="27"/>
    </row>
    <row r="49" spans="2:5" ht="15">
      <c r="B49" s="27"/>
      <c r="C49" s="27"/>
      <c r="D49" s="27"/>
      <c r="E49" s="27"/>
    </row>
  </sheetData>
  <sheetProtection password="C43E" sheet="1" selectLockedCells="1"/>
  <mergeCells count="1">
    <mergeCell ref="B2:E2"/>
  </mergeCells>
  <printOptions horizontalCentered="1" vertic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4"/>
  <headerFooter alignWithMargins="0">
    <oddHeader>&amp;L&amp;D&amp;R&amp;A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WIN2000</dc:creator>
  <cp:keywords/>
  <dc:description/>
  <cp:lastModifiedBy>Rolf Lamers - Steidle GmbH</cp:lastModifiedBy>
  <cp:lastPrinted>2008-04-28T06:41:46Z</cp:lastPrinted>
  <dcterms:created xsi:type="dcterms:W3CDTF">2008-02-12T10:13:20Z</dcterms:created>
  <dcterms:modified xsi:type="dcterms:W3CDTF">2013-11-19T12:03:16Z</dcterms:modified>
  <cp:category/>
  <cp:version/>
  <cp:contentType/>
  <cp:contentStatus/>
</cp:coreProperties>
</file>